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4345" windowHeight="124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7" i="1" l="1"/>
  <c r="J36" i="1"/>
  <c r="I36" i="1"/>
  <c r="J35" i="1"/>
  <c r="J34" i="1"/>
  <c r="H34" i="1"/>
  <c r="I34" i="1" s="1"/>
  <c r="J33" i="1"/>
  <c r="H33" i="1"/>
  <c r="I33" i="1" s="1"/>
  <c r="J32" i="1"/>
  <c r="G32" i="1"/>
  <c r="H32" i="1" s="1"/>
  <c r="I32" i="1" s="1"/>
  <c r="J31" i="1"/>
  <c r="H31" i="1"/>
  <c r="I31" i="1" s="1"/>
  <c r="J30" i="1"/>
  <c r="I30" i="1"/>
  <c r="J29" i="1"/>
  <c r="I29" i="1"/>
  <c r="J28" i="1"/>
  <c r="H28" i="1"/>
  <c r="I28" i="1" s="1"/>
  <c r="J27" i="1"/>
  <c r="H27" i="1"/>
  <c r="I27" i="1" s="1"/>
  <c r="J26" i="1"/>
  <c r="H26" i="1"/>
  <c r="I26" i="1" s="1"/>
  <c r="J25" i="1"/>
  <c r="H25" i="1"/>
  <c r="I25" i="1" s="1"/>
  <c r="J24" i="1"/>
  <c r="J23" i="1"/>
  <c r="H23" i="1"/>
  <c r="I23" i="1" s="1"/>
  <c r="J22" i="1"/>
  <c r="H22" i="1"/>
  <c r="I22" i="1" s="1"/>
  <c r="J21" i="1"/>
  <c r="H21" i="1"/>
  <c r="I21" i="1" s="1"/>
  <c r="J20" i="1"/>
  <c r="H20" i="1"/>
  <c r="I20" i="1" s="1"/>
  <c r="J19" i="1"/>
  <c r="H19" i="1"/>
  <c r="I19" i="1" s="1"/>
  <c r="J18" i="1"/>
  <c r="G18" i="1"/>
  <c r="H18" i="1" s="1"/>
  <c r="I18" i="1" s="1"/>
  <c r="J17" i="1"/>
  <c r="I17" i="1"/>
  <c r="J16" i="1"/>
  <c r="H16" i="1"/>
  <c r="I16" i="1" s="1"/>
  <c r="J15" i="1"/>
  <c r="G15" i="1"/>
  <c r="H15" i="1" s="1"/>
  <c r="I15" i="1" s="1"/>
  <c r="J14" i="1"/>
  <c r="G14" i="1"/>
  <c r="I14" i="1" s="1"/>
  <c r="H14" i="1" s="1"/>
  <c r="J13" i="1"/>
  <c r="G13" i="1"/>
  <c r="H13" i="1" s="1"/>
  <c r="I13" i="1" s="1"/>
  <c r="J12" i="1"/>
  <c r="H12" i="1"/>
  <c r="I12" i="1" s="1"/>
  <c r="J11" i="1"/>
  <c r="I11" i="1"/>
  <c r="H11" i="1"/>
  <c r="J10" i="1"/>
  <c r="H10" i="1"/>
  <c r="I10" i="1" s="1"/>
  <c r="J9" i="1"/>
  <c r="H9" i="1"/>
  <c r="I9" i="1" s="1"/>
  <c r="J8" i="1"/>
  <c r="G8" i="1"/>
  <c r="H8" i="1" s="1"/>
  <c r="I8" i="1" s="1"/>
  <c r="J7" i="1"/>
  <c r="G7" i="1"/>
  <c r="H7" i="1" s="1"/>
  <c r="I7" i="1" s="1"/>
  <c r="J6" i="1"/>
  <c r="H6" i="1"/>
  <c r="I6" i="1" s="1"/>
  <c r="J5" i="1"/>
  <c r="H5" i="1"/>
  <c r="I5" i="1" s="1"/>
  <c r="J4" i="1"/>
  <c r="H4" i="1"/>
  <c r="G4" i="1"/>
  <c r="H37" i="1" l="1"/>
  <c r="I4" i="1"/>
  <c r="I37" i="1" s="1"/>
</calcChain>
</file>

<file path=xl/sharedStrings.xml><?xml version="1.0" encoding="utf-8"?>
<sst xmlns="http://schemas.openxmlformats.org/spreadsheetml/2006/main" count="63" uniqueCount="63">
  <si>
    <t xml:space="preserve">
ПЕРЕЧЕНЬ 
муниципальных образований, социально-культурные проекты которых являются победителями конкурсного отбора, и в отношении которых принято положительное решение о предоставлении субсидий на поддержку отрасли культуры в рамках подпрограммы «Профессиональное искусство, народное творчество и культурно-досуговая деятельность» государственной программы Ленинградской области «Развитие культуры и туризма в Ленинградской области»</t>
  </si>
  <si>
    <t>№ п/п</t>
  </si>
  <si>
    <t>Наименование муниципального образования/
городского округа</t>
  </si>
  <si>
    <t>Наименование проекта</t>
  </si>
  <si>
    <t>Число муниципальных образований, участвующих в проекте (5-50б., 3-30б., 1-10 б.)</t>
  </si>
  <si>
    <t>Число зрителей (до 199-10; до 299-20; до 499-30; до 999-40, &gt;1000-50)</t>
  </si>
  <si>
    <t>Общий объем финанси-рования проекта</t>
  </si>
  <si>
    <t>Минималь-ная доля софинанси-рования МО</t>
  </si>
  <si>
    <t xml:space="preserve">Областной бюджет </t>
  </si>
  <si>
    <t>Местный бюджет</t>
  </si>
  <si>
    <t>Количество баллов</t>
  </si>
  <si>
    <t>Бокситогорский муниципальный район</t>
  </si>
  <si>
    <t>VIII Соминская - Петровская ярмарка</t>
  </si>
  <si>
    <t>Волосовский муниципальный район</t>
  </si>
  <si>
    <t>Областная акция "На страже памяти священной"</t>
  </si>
  <si>
    <t>Фестиваль-конкурс "Светлый Ангел Рождества"</t>
  </si>
  <si>
    <t>Волховский муниципальный район</t>
  </si>
  <si>
    <t>"Волховский розан"</t>
  </si>
  <si>
    <t>Праздник "День Первой столицы Руси - Старая Ладога", "Отсюда есть и пошла земля Русская!"</t>
  </si>
  <si>
    <t>Всеволожский муниципальный район</t>
  </si>
  <si>
    <t>Встреча ветеранов "Еще не знали на земле страшней и радостней дороги"</t>
  </si>
  <si>
    <t>XIV Всеволожский патриотический марафон военной песни</t>
  </si>
  <si>
    <t>Фестиваль "Всеволожская весна"</t>
  </si>
  <si>
    <t>Конкурс-фестиваль "Классная площадь-2020"</t>
  </si>
  <si>
    <t>Выборгский район</t>
  </si>
  <si>
    <t>Фестиваль "Казачья станица"</t>
  </si>
  <si>
    <t>Выставка "Архитектура Алвара Аалто во времени и в пространстве"</t>
  </si>
  <si>
    <t>Фестиваль "Рождество без границ"</t>
  </si>
  <si>
    <t>Гатчинский муниципальный район</t>
  </si>
  <si>
    <t>Праздник "Юханнус"</t>
  </si>
  <si>
    <t>Фестиваль "Читательская улыбка или Книга на каникулах"</t>
  </si>
  <si>
    <t>Кингисеппский муниципальный район</t>
  </si>
  <si>
    <t>Фестиваль "Театр без границ"</t>
  </si>
  <si>
    <t>Киришский муниципальный район</t>
  </si>
  <si>
    <t>"Сохранение и развитие киришского кружева"</t>
  </si>
  <si>
    <t>Кировский муниципальный район</t>
  </si>
  <si>
    <t>Фестиваль-конкурс "Я обязательно вернусь"</t>
  </si>
  <si>
    <t>Лодейнопольский муниципальный район</t>
  </si>
  <si>
    <t>Праздник "Победа на Свири"</t>
  </si>
  <si>
    <t>Социльно-культурный прект "Традиции живая нить"</t>
  </si>
  <si>
    <t>Поленовский пленэр</t>
  </si>
  <si>
    <t>Ломоносовский муниципальный район</t>
  </si>
  <si>
    <t>Праздник "Копорская потеха"</t>
  </si>
  <si>
    <t>Лужский муниципальный район</t>
  </si>
  <si>
    <t>Праздник-фестиваль "Ольгины берега"</t>
  </si>
  <si>
    <t>Подпорожский муниципальный район</t>
  </si>
  <si>
    <t>"Чудеса народных росписей: декоративная живопись"</t>
  </si>
  <si>
    <t>Приозерский муниципальный район</t>
  </si>
  <si>
    <t>Фестиваль "Снегурия"</t>
  </si>
  <si>
    <t>Сланцевский муниципальный район</t>
  </si>
  <si>
    <t>Фестиваль "Мастеровая слобода"</t>
  </si>
  <si>
    <t>Фестиваль "Солнечные встречи"</t>
  </si>
  <si>
    <t>Сосновоборский городской округ</t>
  </si>
  <si>
    <t>XVIII Карнавал Детства</t>
  </si>
  <si>
    <t>Тихвинский муниципальный район</t>
  </si>
  <si>
    <t>Конкур талантов "Тихвинский Лель"</t>
  </si>
  <si>
    <t>Фестиваль "Праздничные звоны"</t>
  </si>
  <si>
    <t>Фестиваль "Сентябрь в Тихвине"</t>
  </si>
  <si>
    <t>Тосненский район</t>
  </si>
  <si>
    <t>Фестиваль "Егорий Зимний"</t>
  </si>
  <si>
    <t>"КИНО-ЛЮБОВЬ МОЯ"</t>
  </si>
  <si>
    <t>ПРИЛОЖЕНИЕ №2 
к протоколу заседания комиссии
 комитета по культуре Ленинградской области по проведению
 отбора муниципальных образований для предоставления субсидии
 на поддержку отрасли культуры в муниципальных образованиях
 Ленинградской области на 2020-2022 годы от 20.06.2019</t>
  </si>
  <si>
    <t>Концерт, посвященный композитору И.И. Шварцу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</si>
</sst>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D39" sqref="D39"/>
    </sheetView>
  </sheetViews>
  <sheetFormatPr defaultRowHeight="15.75" x14ac:dyDescent="0.25"/>
  <cols>
    <col min="1" max="1" width="7.75" customWidth="1"/>
    <col min="2" max="2" width="22.625" customWidth="1"/>
    <col min="3" max="3" width="22" customWidth="1"/>
    <col min="4" max="4" width="16.625" customWidth="1"/>
    <col min="5" max="5" width="16.25" customWidth="1"/>
    <col min="6" max="6" width="13.75" customWidth="1"/>
    <col min="7" max="7" width="12.75" customWidth="1"/>
    <col min="8" max="8" width="14.875" customWidth="1"/>
    <col min="9" max="9" width="14.125" customWidth="1"/>
    <col min="10" max="10" width="13.375" customWidth="1"/>
  </cols>
  <sheetData>
    <row r="1" spans="1:10" ht="123" customHeight="1" x14ac:dyDescent="0.25">
      <c r="A1" s="1"/>
      <c r="F1" s="2" t="s">
        <v>61</v>
      </c>
      <c r="G1" s="2"/>
      <c r="H1" s="2"/>
      <c r="I1" s="2"/>
      <c r="J1" s="2"/>
    </row>
    <row r="2" spans="1:10" ht="123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ht="159.75" customHeight="1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pans="1:10" ht="63" customHeight="1" x14ac:dyDescent="0.25">
      <c r="A4" s="6">
        <v>1</v>
      </c>
      <c r="B4" s="7" t="s">
        <v>11</v>
      </c>
      <c r="C4" s="7" t="s">
        <v>12</v>
      </c>
      <c r="D4" s="8">
        <v>50</v>
      </c>
      <c r="E4" s="8">
        <v>50</v>
      </c>
      <c r="F4" s="9">
        <v>722200</v>
      </c>
      <c r="G4" s="10">
        <f>222200/722200*100</f>
        <v>30.767100526170037</v>
      </c>
      <c r="H4" s="9">
        <f t="shared" ref="H4:H13" si="0">F4*(1-G4%)</f>
        <v>499999.99999999994</v>
      </c>
      <c r="I4" s="9">
        <f t="shared" ref="I4:I13" si="1">F4-H4</f>
        <v>222200.00000000006</v>
      </c>
      <c r="J4" s="11">
        <f t="shared" ref="J4:J36" si="2">E4+D4</f>
        <v>100</v>
      </c>
    </row>
    <row r="5" spans="1:10" ht="57" customHeight="1" x14ac:dyDescent="0.25">
      <c r="A5" s="12">
        <v>2</v>
      </c>
      <c r="B5" s="13" t="s">
        <v>13</v>
      </c>
      <c r="C5" s="7" t="s">
        <v>14</v>
      </c>
      <c r="D5" s="7">
        <v>50</v>
      </c>
      <c r="E5" s="7">
        <v>50</v>
      </c>
      <c r="F5" s="9">
        <v>225000</v>
      </c>
      <c r="G5" s="7">
        <v>10</v>
      </c>
      <c r="H5" s="9">
        <f t="shared" si="0"/>
        <v>202500</v>
      </c>
      <c r="I5" s="9">
        <f t="shared" si="1"/>
        <v>22500</v>
      </c>
      <c r="J5" s="14">
        <f t="shared" si="2"/>
        <v>100</v>
      </c>
    </row>
    <row r="6" spans="1:10" ht="63.75" customHeight="1" x14ac:dyDescent="0.25">
      <c r="A6" s="15"/>
      <c r="B6" s="16"/>
      <c r="C6" s="7" t="s">
        <v>15</v>
      </c>
      <c r="D6" s="17">
        <v>50</v>
      </c>
      <c r="E6" s="7">
        <v>50</v>
      </c>
      <c r="F6" s="9">
        <v>165000</v>
      </c>
      <c r="G6" s="7">
        <v>10</v>
      </c>
      <c r="H6" s="9">
        <f t="shared" si="0"/>
        <v>148500</v>
      </c>
      <c r="I6" s="9">
        <f t="shared" si="1"/>
        <v>16500</v>
      </c>
      <c r="J6" s="14">
        <f t="shared" si="2"/>
        <v>100</v>
      </c>
    </row>
    <row r="7" spans="1:10" ht="41.25" customHeight="1" x14ac:dyDescent="0.25">
      <c r="A7" s="12">
        <v>3</v>
      </c>
      <c r="B7" s="13" t="s">
        <v>16</v>
      </c>
      <c r="C7" s="7" t="s">
        <v>17</v>
      </c>
      <c r="D7" s="8">
        <v>50</v>
      </c>
      <c r="E7" s="8">
        <v>50</v>
      </c>
      <c r="F7" s="9">
        <v>350000</v>
      </c>
      <c r="G7" s="18">
        <f>100000/350000*100</f>
        <v>28.571428571428569</v>
      </c>
      <c r="H7" s="9">
        <f t="shared" si="0"/>
        <v>250000</v>
      </c>
      <c r="I7" s="9">
        <f t="shared" si="1"/>
        <v>100000</v>
      </c>
      <c r="J7" s="11">
        <f t="shared" si="2"/>
        <v>100</v>
      </c>
    </row>
    <row r="8" spans="1:10" ht="80.25" customHeight="1" x14ac:dyDescent="0.25">
      <c r="A8" s="15"/>
      <c r="B8" s="16"/>
      <c r="C8" s="7" t="s">
        <v>18</v>
      </c>
      <c r="D8" s="8">
        <v>50</v>
      </c>
      <c r="E8" s="8">
        <v>50</v>
      </c>
      <c r="F8" s="9">
        <v>450000</v>
      </c>
      <c r="G8" s="10">
        <f>150000/450000*100</f>
        <v>33.333333333333329</v>
      </c>
      <c r="H8" s="9">
        <f t="shared" si="0"/>
        <v>300000.00000000006</v>
      </c>
      <c r="I8" s="9">
        <f t="shared" si="1"/>
        <v>149999.99999999994</v>
      </c>
      <c r="J8" s="11">
        <f t="shared" si="2"/>
        <v>100</v>
      </c>
    </row>
    <row r="9" spans="1:10" ht="75" customHeight="1" x14ac:dyDescent="0.25">
      <c r="A9" s="12">
        <v>4</v>
      </c>
      <c r="B9" s="13" t="s">
        <v>19</v>
      </c>
      <c r="C9" s="7" t="s">
        <v>20</v>
      </c>
      <c r="D9" s="8">
        <v>50</v>
      </c>
      <c r="E9" s="8">
        <v>50</v>
      </c>
      <c r="F9" s="9">
        <v>500000</v>
      </c>
      <c r="G9" s="8">
        <v>70</v>
      </c>
      <c r="H9" s="9">
        <f t="shared" si="0"/>
        <v>150000.00000000003</v>
      </c>
      <c r="I9" s="9">
        <f t="shared" si="1"/>
        <v>350000</v>
      </c>
      <c r="J9" s="11">
        <f t="shared" si="2"/>
        <v>100</v>
      </c>
    </row>
    <row r="10" spans="1:10" ht="69.75" customHeight="1" x14ac:dyDescent="0.25">
      <c r="A10" s="19"/>
      <c r="B10" s="20"/>
      <c r="C10" s="7" t="s">
        <v>21</v>
      </c>
      <c r="D10" s="8">
        <v>50</v>
      </c>
      <c r="E10" s="8">
        <v>50</v>
      </c>
      <c r="F10" s="9">
        <v>500000</v>
      </c>
      <c r="G10" s="8">
        <v>70</v>
      </c>
      <c r="H10" s="9">
        <f t="shared" si="0"/>
        <v>150000.00000000003</v>
      </c>
      <c r="I10" s="9">
        <f t="shared" si="1"/>
        <v>350000</v>
      </c>
      <c r="J10" s="11">
        <f t="shared" si="2"/>
        <v>100</v>
      </c>
    </row>
    <row r="11" spans="1:10" ht="41.25" customHeight="1" x14ac:dyDescent="0.25">
      <c r="A11" s="19"/>
      <c r="B11" s="20"/>
      <c r="C11" s="7" t="s">
        <v>22</v>
      </c>
      <c r="D11" s="8">
        <v>50</v>
      </c>
      <c r="E11" s="8">
        <v>50</v>
      </c>
      <c r="F11" s="9">
        <v>500000</v>
      </c>
      <c r="G11" s="8">
        <v>50</v>
      </c>
      <c r="H11" s="9">
        <f t="shared" si="0"/>
        <v>250000</v>
      </c>
      <c r="I11" s="9">
        <f t="shared" si="1"/>
        <v>250000</v>
      </c>
      <c r="J11" s="11">
        <f t="shared" si="2"/>
        <v>100</v>
      </c>
    </row>
    <row r="12" spans="1:10" ht="54.75" customHeight="1" x14ac:dyDescent="0.25">
      <c r="A12" s="15"/>
      <c r="B12" s="16"/>
      <c r="C12" s="7" t="s">
        <v>23</v>
      </c>
      <c r="D12" s="8">
        <v>50</v>
      </c>
      <c r="E12" s="8">
        <v>50</v>
      </c>
      <c r="F12" s="9">
        <v>500000</v>
      </c>
      <c r="G12" s="8">
        <v>70</v>
      </c>
      <c r="H12" s="9">
        <f t="shared" si="0"/>
        <v>150000.00000000003</v>
      </c>
      <c r="I12" s="9">
        <f t="shared" si="1"/>
        <v>350000</v>
      </c>
      <c r="J12" s="11">
        <f t="shared" si="2"/>
        <v>100</v>
      </c>
    </row>
    <row r="13" spans="1:10" ht="54" customHeight="1" x14ac:dyDescent="0.25">
      <c r="A13" s="12">
        <v>5</v>
      </c>
      <c r="B13" s="21" t="s">
        <v>24</v>
      </c>
      <c r="C13" s="7" t="s">
        <v>25</v>
      </c>
      <c r="D13" s="8">
        <v>50</v>
      </c>
      <c r="E13" s="8">
        <v>50</v>
      </c>
      <c r="F13" s="9">
        <v>450000</v>
      </c>
      <c r="G13" s="18">
        <f>150000/450000*100</f>
        <v>33.333333333333329</v>
      </c>
      <c r="H13" s="9">
        <f t="shared" si="0"/>
        <v>300000.00000000006</v>
      </c>
      <c r="I13" s="9">
        <f t="shared" si="1"/>
        <v>149999.99999999994</v>
      </c>
      <c r="J13" s="11">
        <f t="shared" si="2"/>
        <v>100</v>
      </c>
    </row>
    <row r="14" spans="1:10" ht="84" customHeight="1" x14ac:dyDescent="0.25">
      <c r="A14" s="19"/>
      <c r="B14" s="22"/>
      <c r="C14" s="7" t="s">
        <v>26</v>
      </c>
      <c r="D14" s="8">
        <v>50</v>
      </c>
      <c r="E14" s="8">
        <v>50</v>
      </c>
      <c r="F14" s="9">
        <v>244000</v>
      </c>
      <c r="G14" s="23">
        <f>30000/244000*100</f>
        <v>12.295081967213115</v>
      </c>
      <c r="H14" s="24">
        <f>F14-I14-64000</f>
        <v>150000</v>
      </c>
      <c r="I14" s="9">
        <f>F14*G14%</f>
        <v>30000</v>
      </c>
      <c r="J14" s="11">
        <f t="shared" si="2"/>
        <v>100</v>
      </c>
    </row>
    <row r="15" spans="1:10" ht="57" customHeight="1" x14ac:dyDescent="0.25">
      <c r="A15" s="15"/>
      <c r="B15" s="25"/>
      <c r="C15" s="7" t="s">
        <v>27</v>
      </c>
      <c r="D15" s="8">
        <v>50</v>
      </c>
      <c r="E15" s="8">
        <v>50</v>
      </c>
      <c r="F15" s="9">
        <v>440000</v>
      </c>
      <c r="G15" s="18">
        <f>100000/440000*100</f>
        <v>22.727272727272727</v>
      </c>
      <c r="H15" s="9">
        <f>F15*(1-G15%)</f>
        <v>340000</v>
      </c>
      <c r="I15" s="9">
        <f t="shared" ref="I15:I34" si="3">F15-H15</f>
        <v>100000</v>
      </c>
      <c r="J15" s="11">
        <f t="shared" si="2"/>
        <v>100</v>
      </c>
    </row>
    <row r="16" spans="1:10" ht="63" x14ac:dyDescent="0.25">
      <c r="A16" s="12">
        <v>6</v>
      </c>
      <c r="B16" s="13" t="s">
        <v>28</v>
      </c>
      <c r="C16" s="7" t="s">
        <v>62</v>
      </c>
      <c r="D16" s="17">
        <v>50</v>
      </c>
      <c r="E16" s="7">
        <v>50</v>
      </c>
      <c r="F16" s="9">
        <v>500000</v>
      </c>
      <c r="G16" s="26">
        <v>20</v>
      </c>
      <c r="H16" s="9">
        <f>F16*(1-G16%)</f>
        <v>400000</v>
      </c>
      <c r="I16" s="9">
        <f t="shared" si="3"/>
        <v>100000</v>
      </c>
      <c r="J16" s="14">
        <f t="shared" si="2"/>
        <v>100</v>
      </c>
    </row>
    <row r="17" spans="1:10" ht="47.25" x14ac:dyDescent="0.25">
      <c r="A17" s="19"/>
      <c r="B17" s="20"/>
      <c r="C17" s="7" t="s">
        <v>29</v>
      </c>
      <c r="D17" s="7">
        <v>50</v>
      </c>
      <c r="E17" s="7">
        <v>50</v>
      </c>
      <c r="F17" s="9">
        <v>350000</v>
      </c>
      <c r="G17" s="17">
        <v>75</v>
      </c>
      <c r="H17" s="9">
        <v>200000</v>
      </c>
      <c r="I17" s="9">
        <f t="shared" si="3"/>
        <v>150000</v>
      </c>
      <c r="J17" s="14">
        <f t="shared" si="2"/>
        <v>100</v>
      </c>
    </row>
    <row r="18" spans="1:10" ht="79.5" customHeight="1" x14ac:dyDescent="0.25">
      <c r="A18" s="15"/>
      <c r="B18" s="16"/>
      <c r="C18" s="7" t="s">
        <v>30</v>
      </c>
      <c r="D18" s="17">
        <v>50</v>
      </c>
      <c r="E18" s="7">
        <v>50</v>
      </c>
      <c r="F18" s="9">
        <v>195000</v>
      </c>
      <c r="G18" s="23">
        <f>95/195*100</f>
        <v>48.717948717948715</v>
      </c>
      <c r="H18" s="9">
        <f t="shared" ref="H18:H28" si="4">F18*(1-G18%)</f>
        <v>99999.999999999985</v>
      </c>
      <c r="I18" s="9">
        <f t="shared" si="3"/>
        <v>95000.000000000015</v>
      </c>
      <c r="J18" s="14">
        <f t="shared" si="2"/>
        <v>100</v>
      </c>
    </row>
    <row r="19" spans="1:10" ht="56.25" customHeight="1" x14ac:dyDescent="0.25">
      <c r="A19" s="6">
        <v>7</v>
      </c>
      <c r="B19" s="7" t="s">
        <v>31</v>
      </c>
      <c r="C19" s="7" t="s">
        <v>32</v>
      </c>
      <c r="D19" s="8">
        <v>50</v>
      </c>
      <c r="E19" s="8">
        <v>50</v>
      </c>
      <c r="F19" s="9">
        <v>200000</v>
      </c>
      <c r="G19" s="8">
        <v>10</v>
      </c>
      <c r="H19" s="9">
        <f t="shared" si="4"/>
        <v>180000</v>
      </c>
      <c r="I19" s="9">
        <f t="shared" si="3"/>
        <v>20000</v>
      </c>
      <c r="J19" s="11">
        <f t="shared" si="2"/>
        <v>100</v>
      </c>
    </row>
    <row r="20" spans="1:10" ht="72.75" customHeight="1" x14ac:dyDescent="0.25">
      <c r="A20" s="6">
        <v>8</v>
      </c>
      <c r="B20" s="27" t="s">
        <v>33</v>
      </c>
      <c r="C20" s="17" t="s">
        <v>34</v>
      </c>
      <c r="D20" s="28">
        <v>50</v>
      </c>
      <c r="E20" s="28">
        <v>50</v>
      </c>
      <c r="F20" s="9">
        <v>290000</v>
      </c>
      <c r="G20" s="29">
        <v>10</v>
      </c>
      <c r="H20" s="9">
        <f t="shared" si="4"/>
        <v>261000</v>
      </c>
      <c r="I20" s="9">
        <f t="shared" si="3"/>
        <v>29000</v>
      </c>
      <c r="J20" s="14">
        <f t="shared" si="2"/>
        <v>100</v>
      </c>
    </row>
    <row r="21" spans="1:10" ht="74.25" customHeight="1" x14ac:dyDescent="0.25">
      <c r="A21" s="6">
        <v>9</v>
      </c>
      <c r="B21" s="7" t="s">
        <v>35</v>
      </c>
      <c r="C21" s="7" t="s">
        <v>36</v>
      </c>
      <c r="D21" s="8">
        <v>50</v>
      </c>
      <c r="E21" s="8">
        <v>50</v>
      </c>
      <c r="F21" s="9">
        <v>240000</v>
      </c>
      <c r="G21" s="18">
        <v>10</v>
      </c>
      <c r="H21" s="9">
        <f t="shared" si="4"/>
        <v>216000</v>
      </c>
      <c r="I21" s="9">
        <f t="shared" si="3"/>
        <v>24000</v>
      </c>
      <c r="J21" s="11">
        <f t="shared" si="2"/>
        <v>100</v>
      </c>
    </row>
    <row r="22" spans="1:10" ht="47.25" customHeight="1" x14ac:dyDescent="0.25">
      <c r="A22" s="12">
        <v>10</v>
      </c>
      <c r="B22" s="13" t="s">
        <v>37</v>
      </c>
      <c r="C22" s="7" t="s">
        <v>38</v>
      </c>
      <c r="D22" s="8">
        <v>50</v>
      </c>
      <c r="E22" s="8">
        <v>50</v>
      </c>
      <c r="F22" s="9">
        <v>400000</v>
      </c>
      <c r="G22" s="30">
        <v>10</v>
      </c>
      <c r="H22" s="9">
        <f t="shared" si="4"/>
        <v>360000</v>
      </c>
      <c r="I22" s="9">
        <f t="shared" si="3"/>
        <v>40000</v>
      </c>
      <c r="J22" s="11">
        <f t="shared" si="2"/>
        <v>100</v>
      </c>
    </row>
    <row r="23" spans="1:10" ht="71.25" customHeight="1" x14ac:dyDescent="0.25">
      <c r="A23" s="19"/>
      <c r="B23" s="20"/>
      <c r="C23" s="7" t="s">
        <v>39</v>
      </c>
      <c r="D23" s="8">
        <v>50</v>
      </c>
      <c r="E23" s="8">
        <v>50</v>
      </c>
      <c r="F23" s="9">
        <v>500000</v>
      </c>
      <c r="G23" s="8">
        <v>10</v>
      </c>
      <c r="H23" s="9">
        <f t="shared" si="4"/>
        <v>450000</v>
      </c>
      <c r="I23" s="9">
        <f t="shared" si="3"/>
        <v>50000</v>
      </c>
      <c r="J23" s="11">
        <f t="shared" si="2"/>
        <v>100</v>
      </c>
    </row>
    <row r="24" spans="1:10" ht="47.25" x14ac:dyDescent="0.25">
      <c r="A24" s="15"/>
      <c r="B24" s="16"/>
      <c r="C24" s="7" t="s">
        <v>40</v>
      </c>
      <c r="D24" s="8">
        <v>50</v>
      </c>
      <c r="E24" s="8">
        <v>50</v>
      </c>
      <c r="F24" s="9">
        <v>500000</v>
      </c>
      <c r="G24" s="8">
        <v>10</v>
      </c>
      <c r="H24" s="9">
        <v>439925</v>
      </c>
      <c r="I24" s="9">
        <v>50000</v>
      </c>
      <c r="J24" s="11">
        <f t="shared" si="2"/>
        <v>100</v>
      </c>
    </row>
    <row r="25" spans="1:10" ht="59.25" customHeight="1" x14ac:dyDescent="0.25">
      <c r="A25" s="6">
        <v>11</v>
      </c>
      <c r="B25" s="17" t="s">
        <v>41</v>
      </c>
      <c r="C25" s="17" t="s">
        <v>42</v>
      </c>
      <c r="D25" s="28">
        <v>50</v>
      </c>
      <c r="E25" s="28">
        <v>50</v>
      </c>
      <c r="F25" s="9">
        <v>500000</v>
      </c>
      <c r="G25" s="28">
        <v>10</v>
      </c>
      <c r="H25" s="9">
        <f t="shared" si="4"/>
        <v>450000</v>
      </c>
      <c r="I25" s="9">
        <f t="shared" si="3"/>
        <v>50000</v>
      </c>
      <c r="J25" s="14">
        <f t="shared" si="2"/>
        <v>100</v>
      </c>
    </row>
    <row r="26" spans="1:10" ht="56.25" customHeight="1" x14ac:dyDescent="0.25">
      <c r="A26" s="6">
        <v>12</v>
      </c>
      <c r="B26" s="7" t="s">
        <v>43</v>
      </c>
      <c r="C26" s="7" t="s">
        <v>44</v>
      </c>
      <c r="D26" s="8">
        <v>50</v>
      </c>
      <c r="E26" s="8">
        <v>50</v>
      </c>
      <c r="F26" s="9">
        <v>500000</v>
      </c>
      <c r="G26" s="8">
        <v>10</v>
      </c>
      <c r="H26" s="9">
        <f t="shared" si="4"/>
        <v>450000</v>
      </c>
      <c r="I26" s="9">
        <f t="shared" si="3"/>
        <v>50000</v>
      </c>
      <c r="J26" s="11">
        <f t="shared" si="2"/>
        <v>100</v>
      </c>
    </row>
    <row r="27" spans="1:10" ht="52.5" customHeight="1" x14ac:dyDescent="0.25">
      <c r="A27" s="6">
        <v>13</v>
      </c>
      <c r="B27" s="17" t="s">
        <v>45</v>
      </c>
      <c r="C27" s="17" t="s">
        <v>46</v>
      </c>
      <c r="D27" s="28">
        <v>50</v>
      </c>
      <c r="E27" s="28">
        <v>50</v>
      </c>
      <c r="F27" s="9">
        <v>178000</v>
      </c>
      <c r="G27" s="28">
        <v>10</v>
      </c>
      <c r="H27" s="9">
        <f t="shared" si="4"/>
        <v>160200</v>
      </c>
      <c r="I27" s="9">
        <f t="shared" si="3"/>
        <v>17800</v>
      </c>
      <c r="J27" s="14">
        <f t="shared" si="2"/>
        <v>100</v>
      </c>
    </row>
    <row r="28" spans="1:10" ht="56.25" customHeight="1" x14ac:dyDescent="0.25">
      <c r="A28" s="6">
        <v>14</v>
      </c>
      <c r="B28" s="7" t="s">
        <v>47</v>
      </c>
      <c r="C28" s="7" t="s">
        <v>48</v>
      </c>
      <c r="D28" s="8">
        <v>50</v>
      </c>
      <c r="E28" s="8">
        <v>50</v>
      </c>
      <c r="F28" s="9">
        <v>415000</v>
      </c>
      <c r="G28" s="8">
        <v>10</v>
      </c>
      <c r="H28" s="9">
        <f t="shared" si="4"/>
        <v>373500</v>
      </c>
      <c r="I28" s="9">
        <f t="shared" si="3"/>
        <v>41500</v>
      </c>
      <c r="J28" s="11">
        <f t="shared" si="2"/>
        <v>100</v>
      </c>
    </row>
    <row r="29" spans="1:10" ht="47.25" customHeight="1" x14ac:dyDescent="0.25">
      <c r="A29" s="12">
        <v>15</v>
      </c>
      <c r="B29" s="13" t="s">
        <v>49</v>
      </c>
      <c r="C29" s="7" t="s">
        <v>50</v>
      </c>
      <c r="D29" s="8">
        <v>50</v>
      </c>
      <c r="E29" s="8">
        <v>50</v>
      </c>
      <c r="F29" s="9">
        <v>550000</v>
      </c>
      <c r="G29" s="8">
        <v>10</v>
      </c>
      <c r="H29" s="9">
        <v>500000</v>
      </c>
      <c r="I29" s="9">
        <f t="shared" si="3"/>
        <v>50000</v>
      </c>
      <c r="J29" s="14">
        <f t="shared" si="2"/>
        <v>100</v>
      </c>
    </row>
    <row r="30" spans="1:10" ht="45" customHeight="1" x14ac:dyDescent="0.25">
      <c r="A30" s="15"/>
      <c r="B30" s="16"/>
      <c r="C30" s="7" t="s">
        <v>51</v>
      </c>
      <c r="D30" s="8">
        <v>50</v>
      </c>
      <c r="E30" s="8">
        <v>50</v>
      </c>
      <c r="F30" s="9">
        <v>550000</v>
      </c>
      <c r="G30" s="8">
        <v>10</v>
      </c>
      <c r="H30" s="9">
        <v>500000</v>
      </c>
      <c r="I30" s="9">
        <f t="shared" si="3"/>
        <v>50000</v>
      </c>
      <c r="J30" s="14">
        <f t="shared" si="2"/>
        <v>100</v>
      </c>
    </row>
    <row r="31" spans="1:10" ht="48" customHeight="1" x14ac:dyDescent="0.25">
      <c r="A31" s="6">
        <v>16</v>
      </c>
      <c r="B31" s="27" t="s">
        <v>52</v>
      </c>
      <c r="C31" s="17" t="s">
        <v>53</v>
      </c>
      <c r="D31" s="28">
        <v>50</v>
      </c>
      <c r="E31" s="28">
        <v>50</v>
      </c>
      <c r="F31" s="9">
        <v>500000</v>
      </c>
      <c r="G31" s="28">
        <v>30</v>
      </c>
      <c r="H31" s="9">
        <f t="shared" ref="H31:H34" si="5">F31*(1-G31%)</f>
        <v>350000</v>
      </c>
      <c r="I31" s="9">
        <f t="shared" si="3"/>
        <v>150000</v>
      </c>
      <c r="J31" s="14">
        <f t="shared" si="2"/>
        <v>100</v>
      </c>
    </row>
    <row r="32" spans="1:10" ht="45" customHeight="1" x14ac:dyDescent="0.25">
      <c r="A32" s="12">
        <v>17</v>
      </c>
      <c r="B32" s="13" t="s">
        <v>54</v>
      </c>
      <c r="C32" s="7" t="s">
        <v>55</v>
      </c>
      <c r="D32" s="8">
        <v>50</v>
      </c>
      <c r="E32" s="8">
        <v>50</v>
      </c>
      <c r="F32" s="9">
        <v>1330000</v>
      </c>
      <c r="G32" s="29">
        <f>1050/1330*100</f>
        <v>78.94736842105263</v>
      </c>
      <c r="H32" s="9">
        <f t="shared" si="5"/>
        <v>280000</v>
      </c>
      <c r="I32" s="9">
        <f t="shared" si="3"/>
        <v>1050000</v>
      </c>
      <c r="J32" s="11">
        <f t="shared" si="2"/>
        <v>100</v>
      </c>
    </row>
    <row r="33" spans="1:10" ht="54.75" customHeight="1" x14ac:dyDescent="0.25">
      <c r="A33" s="19"/>
      <c r="B33" s="20"/>
      <c r="C33" s="7" t="s">
        <v>56</v>
      </c>
      <c r="D33" s="8">
        <v>50</v>
      </c>
      <c r="E33" s="8">
        <v>50</v>
      </c>
      <c r="F33" s="9">
        <v>282000</v>
      </c>
      <c r="G33" s="23">
        <v>10</v>
      </c>
      <c r="H33" s="9">
        <f t="shared" si="5"/>
        <v>253800</v>
      </c>
      <c r="I33" s="9">
        <f t="shared" si="3"/>
        <v>28200</v>
      </c>
      <c r="J33" s="11">
        <f t="shared" si="2"/>
        <v>100</v>
      </c>
    </row>
    <row r="34" spans="1:10" ht="54" customHeight="1" x14ac:dyDescent="0.25">
      <c r="A34" s="15"/>
      <c r="B34" s="16"/>
      <c r="C34" s="7" t="s">
        <v>57</v>
      </c>
      <c r="D34" s="8">
        <v>50</v>
      </c>
      <c r="E34" s="8">
        <v>50</v>
      </c>
      <c r="F34" s="9">
        <v>215000</v>
      </c>
      <c r="G34" s="18">
        <v>11.5</v>
      </c>
      <c r="H34" s="9">
        <f t="shared" si="5"/>
        <v>190275</v>
      </c>
      <c r="I34" s="9">
        <f t="shared" si="3"/>
        <v>24725</v>
      </c>
      <c r="J34" s="11">
        <f t="shared" si="2"/>
        <v>100</v>
      </c>
    </row>
    <row r="35" spans="1:10" ht="42" customHeight="1" x14ac:dyDescent="0.25">
      <c r="A35" s="12">
        <v>18</v>
      </c>
      <c r="B35" s="13" t="s">
        <v>58</v>
      </c>
      <c r="C35" s="7" t="s">
        <v>59</v>
      </c>
      <c r="D35" s="8">
        <v>50</v>
      </c>
      <c r="E35" s="8">
        <v>50</v>
      </c>
      <c r="F35" s="9">
        <v>220000</v>
      </c>
      <c r="G35" s="8">
        <v>10</v>
      </c>
      <c r="H35" s="9">
        <v>200000</v>
      </c>
      <c r="I35" s="9">
        <v>20000</v>
      </c>
      <c r="J35" s="11">
        <f t="shared" si="2"/>
        <v>100</v>
      </c>
    </row>
    <row r="36" spans="1:10" ht="31.5" x14ac:dyDescent="0.25">
      <c r="A36" s="15"/>
      <c r="B36" s="16"/>
      <c r="C36" s="7" t="s">
        <v>60</v>
      </c>
      <c r="D36" s="8">
        <v>50</v>
      </c>
      <c r="E36" s="8">
        <v>50</v>
      </c>
      <c r="F36" s="9">
        <v>220000</v>
      </c>
      <c r="G36" s="8">
        <v>10</v>
      </c>
      <c r="H36" s="9">
        <v>200000</v>
      </c>
      <c r="I36" s="9">
        <f>F36-H36</f>
        <v>20000</v>
      </c>
      <c r="J36" s="11">
        <f t="shared" si="2"/>
        <v>100</v>
      </c>
    </row>
    <row r="37" spans="1:10" x14ac:dyDescent="0.25">
      <c r="A37" s="31"/>
      <c r="B37" s="32"/>
      <c r="C37" s="33"/>
      <c r="D37" s="33"/>
      <c r="E37" s="33"/>
      <c r="F37" s="34">
        <f>SUM(F4:F36)</f>
        <v>13681200</v>
      </c>
      <c r="G37" s="34"/>
      <c r="H37" s="34">
        <f>SUM(H4:H36)</f>
        <v>9405700</v>
      </c>
      <c r="I37" s="34">
        <f>SUM(I4:I36)</f>
        <v>4201425</v>
      </c>
      <c r="J37" s="34"/>
    </row>
  </sheetData>
  <mergeCells count="20">
    <mergeCell ref="A35:A36"/>
    <mergeCell ref="B35:B36"/>
    <mergeCell ref="A22:A24"/>
    <mergeCell ref="B22:B24"/>
    <mergeCell ref="A29:A30"/>
    <mergeCell ref="B29:B30"/>
    <mergeCell ref="A32:A34"/>
    <mergeCell ref="B32:B34"/>
    <mergeCell ref="A9:A12"/>
    <mergeCell ref="B9:B12"/>
    <mergeCell ref="A13:A15"/>
    <mergeCell ref="B13:B15"/>
    <mergeCell ref="A16:A18"/>
    <mergeCell ref="B16:B18"/>
    <mergeCell ref="F1:J1"/>
    <mergeCell ref="A2:J2"/>
    <mergeCell ref="A5:A6"/>
    <mergeCell ref="B5:B6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Ситникова</dc:creator>
  <cp:lastModifiedBy>Ситникова</cp:lastModifiedBy>
  <dcterms:created xsi:type="dcterms:W3CDTF">2019-07-18T14:44:50Z</dcterms:created>
  <dcterms:modified xsi:type="dcterms:W3CDTF">2019-07-18T14:52:09Z</dcterms:modified>
</cp:coreProperties>
</file>